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150" activeTab="0"/>
  </bookViews>
  <sheets>
    <sheet name="Leontjew" sheetId="1" r:id="rId1"/>
  </sheets>
  <externalReferences>
    <externalReference r:id="rId4"/>
  </externalReferences>
  <definedNames>
    <definedName name="_xlnm.Print_Area" localSheetId="0">'Leontjew'!$A$1:$T$39</definedName>
  </definedNames>
  <calcPr fullCalcOnLoad="1"/>
</workbook>
</file>

<file path=xl/sharedStrings.xml><?xml version="1.0" encoding="utf-8"?>
<sst xmlns="http://schemas.openxmlformats.org/spreadsheetml/2006/main" count="116" uniqueCount="36">
  <si>
    <t>Wassily Leontief</t>
  </si>
  <si>
    <t>A = die Inputmatrix</t>
  </si>
  <si>
    <t>gegeben</t>
  </si>
  <si>
    <t>Landwirt-schaft</t>
  </si>
  <si>
    <t>Industrie</t>
  </si>
  <si>
    <t>Ver-kehrs-wesen</t>
  </si>
  <si>
    <t>Konsum</t>
  </si>
  <si>
    <t>Pro-duktion</t>
  </si>
  <si>
    <t>y</t>
  </si>
  <si>
    <t>x</t>
  </si>
  <si>
    <t>LandW</t>
  </si>
  <si>
    <t>(E - A)</t>
  </si>
  <si>
    <t>Verkehr</t>
  </si>
  <si>
    <t>GGT</t>
  </si>
  <si>
    <t>neu</t>
  </si>
  <si>
    <t>mit vorgegebenem Konsum</t>
  </si>
  <si>
    <t>A</t>
  </si>
  <si>
    <t>/</t>
  </si>
  <si>
    <t>mit vorgegebener Produktion</t>
  </si>
  <si>
    <t>B</t>
  </si>
  <si>
    <t>C</t>
  </si>
  <si>
    <t>*A</t>
  </si>
  <si>
    <t>+</t>
  </si>
  <si>
    <t>*B</t>
  </si>
  <si>
    <t>*C</t>
  </si>
  <si>
    <t>=</t>
  </si>
  <si>
    <t>*</t>
  </si>
  <si>
    <t>*D</t>
  </si>
  <si>
    <t>D</t>
  </si>
  <si>
    <t>gesuchte Größen grün</t>
  </si>
  <si>
    <t>gegebene Größen blau</t>
  </si>
  <si>
    <t>wenn die Funktion "größter gemeinsamer Teiler" (GGT) nicht funktioniert, muss man sie mit dem Add-Ins-Manager "Analyse-Funktionen" hinzufügen!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</si>
  <si>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</si>
  <si>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</si>
  <si>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</si>
  <si>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r>
      <t>(E - A)</t>
    </r>
    <r>
      <rPr>
        <vertAlign val="superscript"/>
        <sz val="10"/>
        <rFont val="Arial"/>
        <family val="2"/>
      </rPr>
      <t xml:space="preserve"> -1</t>
    </r>
    <r>
      <rPr>
        <sz val="10"/>
        <rFont val="Arial"/>
        <family val="2"/>
      </rPr>
      <t xml:space="preserve"> = die Leontief-Inverse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</si>
</sst>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_-* #,##0.0000\ _D_M_-;\-* #,##0.0000\ _D_M_-;_-* &quot;-&quot;??\ _D_M_-;_-@_-"/>
    <numFmt numFmtId="174" formatCode="_-* #,##0.0\ _D_M_-;\-* #,##0.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_-* #,##0.0000000\ _D_M_-;\-* #,##0.0000000\ _D_M_-;_-* &quot;-&quot;??\ _D_M_-;_-@_-"/>
    <numFmt numFmtId="178" formatCode="_-* #,##0.00000000\ _D_M_-;\-* #,##0.00000000\ _D_M_-;_-* &quot;-&quot;??\ _D_M_-;_-@_-"/>
    <numFmt numFmtId="179" formatCode="_-* #,##0\ _D_M_-;\-* #,##0\ _D_M_-;_-* &quot;-&quot;??\ _D_M_-;_-@_-"/>
    <numFmt numFmtId="180" formatCode="0.000"/>
    <numFmt numFmtId="181" formatCode="0.0000"/>
    <numFmt numFmtId="182" formatCode="0.000000000000000000"/>
    <numFmt numFmtId="183" formatCode="0.00000000000000"/>
    <numFmt numFmtId="184" formatCode="0.000\ \k\g"/>
    <numFmt numFmtId="185" formatCode="#,##0\ &quot;DM/kg&quot;"/>
    <numFmt numFmtId="186" formatCode="0.00\ &quot;DM/kg&quot;"/>
    <numFmt numFmtId="187" formatCode="#,##0.00\ &quot;DM/Port.&quot;"/>
    <numFmt numFmtId="188" formatCode="0.0%"/>
    <numFmt numFmtId="189" formatCode="0.00###"/>
    <numFmt numFmtId="190" formatCode="##0.00###"/>
    <numFmt numFmtId="191" formatCode="##0\ \g"/>
    <numFmt numFmtId="192" formatCode="0\ &quot;x^4&quot;"/>
    <numFmt numFmtId="193" formatCode="0\ &quot;x^3&quot;"/>
    <numFmt numFmtId="194" formatCode="0\ &quot;x^2&quot;"/>
    <numFmt numFmtId="195" formatCode="0\ &quot;x&quot;"/>
    <numFmt numFmtId="196" formatCode="\+0\ &quot;x^3&quot;"/>
    <numFmt numFmtId="197" formatCode="[&gt;0]\+\ 0\ &quot;x^3&quot;;General"/>
    <numFmt numFmtId="198" formatCode="\+\ 0\ &quot;x^3&quot;;\-\ 0\ &quot;x^3&quot;"/>
    <numFmt numFmtId="199" formatCode="\+\ 0\ &quot;x^2&quot;;\-\ 0\ &quot;x^2&quot;"/>
    <numFmt numFmtId="200" formatCode="\+\ 0\ &quot;x&quot;;\-\ 0\ &quot;x&quot;"/>
    <numFmt numFmtId="201" formatCode="\+\ 0;\-\ 0"/>
    <numFmt numFmtId="202" formatCode="0.0000000"/>
    <numFmt numFmtId="203" formatCode="0.000000"/>
    <numFmt numFmtId="204" formatCode="\+\ 0.00\ &quot;x^3&quot;;\-\ 0.00\ &quot;x^3&quot;"/>
    <numFmt numFmtId="205" formatCode="\+\ 0.00\ &quot;x^2&quot;;\-\ 0.00\ &quot;x^2&quot;"/>
    <numFmt numFmtId="206" formatCode="\+\ 0.00\ &quot;x&quot;;\-\ 0.00\ &quot;x&quot;"/>
    <numFmt numFmtId="207" formatCode="\+\ 0.00;\-\ 0.00"/>
    <numFmt numFmtId="208" formatCode="0.000000000"/>
    <numFmt numFmtId="209" formatCode="0.00000"/>
    <numFmt numFmtId="210" formatCode="0\ &quot;bis&quot;"/>
    <numFmt numFmtId="211" formatCode="0.0"/>
    <numFmt numFmtId="212" formatCode="0.0000;0.0000;&quot;&quot;"/>
    <numFmt numFmtId="213" formatCode="0\ &quot;°&quot;"/>
    <numFmt numFmtId="214" formatCode="0.00\ &quot;m&quot;"/>
    <numFmt numFmtId="215" formatCode="0.0\ &quot;°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Britannic Bold"/>
      <family val="2"/>
    </font>
    <font>
      <sz val="20"/>
      <name val="Arial"/>
      <family val="0"/>
    </font>
    <font>
      <sz val="12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0"/>
      <name val="Arial Black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16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5" xfId="0" applyFont="1" applyBorder="1" applyAlignment="1">
      <alignment/>
    </xf>
    <xf numFmtId="0" fontId="15" fillId="0" borderId="0" xfId="0" applyFont="1" applyAlignment="1">
      <alignment/>
    </xf>
    <xf numFmtId="0" fontId="15" fillId="0" borderId="9" xfId="0" applyFont="1" applyBorder="1" applyAlignment="1">
      <alignment/>
    </xf>
    <xf numFmtId="0" fontId="14" fillId="0" borderId="8" xfId="0" applyFont="1" applyBorder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12" fillId="0" borderId="9" xfId="0" applyFont="1" applyBorder="1" applyAlignment="1">
      <alignment/>
    </xf>
    <xf numFmtId="0" fontId="14" fillId="0" borderId="2" xfId="0" applyNumberFormat="1" applyFont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11" fillId="2" borderId="5" xfId="0" applyFont="1" applyFill="1" applyBorder="1" applyAlignment="1">
      <alignment/>
    </xf>
    <xf numFmtId="0" fontId="14" fillId="0" borderId="7" xfId="0" applyNumberFormat="1" applyFont="1" applyBorder="1" applyAlignment="1">
      <alignment/>
    </xf>
    <xf numFmtId="0" fontId="11" fillId="2" borderId="8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0" fontId="0" fillId="3" borderId="11" xfId="0" applyFill="1" applyBorder="1" applyAlignment="1">
      <alignment/>
    </xf>
    <xf numFmtId="0" fontId="0" fillId="0" borderId="0" xfId="0" applyBorder="1" applyAlignment="1" quotePrefix="1">
      <alignment/>
    </xf>
    <xf numFmtId="0" fontId="0" fillId="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14" fillId="0" borderId="0" xfId="0" applyFont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28575</xdr:rowOff>
    </xdr:from>
    <xdr:to>
      <xdr:col>3</xdr:col>
      <xdr:colOff>190500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19175" y="3638550"/>
          <a:ext cx="361950" cy="4095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95250</xdr:rowOff>
    </xdr:from>
    <xdr:to>
      <xdr:col>14</xdr:col>
      <xdr:colOff>190500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676400" y="1133475"/>
          <a:ext cx="4029075" cy="30765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76200</xdr:rowOff>
    </xdr:from>
    <xdr:to>
      <xdr:col>6</xdr:col>
      <xdr:colOff>371475</xdr:colOff>
      <xdr:row>18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343150" y="3276600"/>
          <a:ext cx="676275" cy="771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ellen\Mat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NO"/>
      <sheetName val="n=200"/>
      <sheetName val="n=50 n=20"/>
      <sheetName val="gauß-summe"/>
      <sheetName val="Hypoth"/>
      <sheetName val="HORNER"/>
      <sheetName val="I-Schach"/>
      <sheetName val="schulhof"/>
      <sheetName val="Newton"/>
      <sheetName val="abs.Häufi"/>
      <sheetName val="würfel"/>
      <sheetName val="würfel 2000mal"/>
      <sheetName val="Gauß_zuf"/>
      <sheetName val="inverse"/>
      <sheetName val="Leontjew"/>
      <sheetName val="ausgegeb. Prüf"/>
      <sheetName val="LB19Nr6"/>
      <sheetName val="gleichungssys"/>
      <sheetName val="GW-HA"/>
      <sheetName val="Gauß mit a"/>
      <sheetName val="LA Gehlen 111 Nr2"/>
      <sheetName val="betr Verf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workbookViewId="0" topLeftCell="A1">
      <selection activeCell="X32" sqref="X32"/>
    </sheetView>
  </sheetViews>
  <sheetFormatPr defaultColWidth="11.421875" defaultRowHeight="12.75"/>
  <cols>
    <col min="1" max="1" width="8.00390625" style="0" customWidth="1"/>
    <col min="2" max="2" width="3.7109375" style="0" customWidth="1"/>
    <col min="3" max="3" width="6.140625" style="0" customWidth="1"/>
    <col min="4" max="4" width="5.421875" style="0" customWidth="1"/>
    <col min="5" max="5" width="6.8515625" style="0" customWidth="1"/>
    <col min="6" max="6" width="9.57421875" style="0" customWidth="1"/>
    <col min="7" max="7" width="11.57421875" style="0" customWidth="1"/>
    <col min="8" max="8" width="2.57421875" style="0" customWidth="1"/>
    <col min="9" max="9" width="4.7109375" style="0" customWidth="1"/>
    <col min="10" max="10" width="3.421875" style="0" customWidth="1"/>
    <col min="11" max="11" width="2.421875" style="0" customWidth="1"/>
    <col min="12" max="12" width="7.7109375" style="0" customWidth="1"/>
    <col min="13" max="13" width="3.421875" style="4" customWidth="1"/>
    <col min="14" max="14" width="7.140625" style="0" customWidth="1"/>
    <col min="15" max="15" width="7.28125" style="0" customWidth="1"/>
    <col min="16" max="16" width="7.421875" style="0" customWidth="1"/>
    <col min="17" max="20" width="6.28125" style="0" customWidth="1"/>
    <col min="21" max="21" width="8.28125" style="0" customWidth="1"/>
    <col min="22" max="22" width="11.57421875" style="0" customWidth="1"/>
    <col min="23" max="23" width="4.7109375" style="0" customWidth="1"/>
    <col min="24" max="24" width="3.421875" style="0" customWidth="1"/>
    <col min="25" max="25" width="2.421875" style="0" customWidth="1"/>
    <col min="26" max="26" width="5.8515625" style="0" customWidth="1"/>
    <col min="27" max="27" width="3.421875" style="0" customWidth="1"/>
    <col min="28" max="29" width="9.28125" style="0" customWidth="1"/>
    <col min="30" max="30" width="7.00390625" style="0" customWidth="1"/>
    <col min="31" max="33" width="9.28125" style="0" customWidth="1"/>
    <col min="34" max="34" width="7.00390625" style="0" customWidth="1"/>
  </cols>
  <sheetData>
    <row r="1" spans="1:20" s="2" customFormat="1" ht="26.25" thickBot="1">
      <c r="A1" s="1" t="s">
        <v>0</v>
      </c>
      <c r="F1" s="3"/>
      <c r="I1"/>
      <c r="J1"/>
      <c r="K1"/>
      <c r="L1"/>
      <c r="M1" s="4"/>
      <c r="N1" s="5" t="s">
        <v>1</v>
      </c>
      <c r="O1"/>
      <c r="P1"/>
      <c r="Q1"/>
      <c r="R1"/>
      <c r="S1"/>
      <c r="T1"/>
    </row>
    <row r="2" spans="1:18" ht="39" customHeight="1">
      <c r="A2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N2" s="7">
        <f>C4/G4</f>
        <v>0.2</v>
      </c>
      <c r="O2" s="8">
        <f>D4/G5</f>
        <v>0.3</v>
      </c>
      <c r="P2" s="9">
        <f>E4/G6</f>
        <v>0.3</v>
      </c>
      <c r="R2" s="10"/>
    </row>
    <row r="3" spans="3:16" ht="16.5" thickBot="1">
      <c r="C3" s="11" t="s">
        <v>32</v>
      </c>
      <c r="D3" s="11" t="s">
        <v>33</v>
      </c>
      <c r="E3" s="11" t="s">
        <v>34</v>
      </c>
      <c r="F3" s="12" t="s">
        <v>8</v>
      </c>
      <c r="G3" s="12" t="s">
        <v>9</v>
      </c>
      <c r="N3" s="13">
        <f>C5/G4</f>
        <v>0</v>
      </c>
      <c r="O3" s="14">
        <f>D5/G5</f>
        <v>0.3</v>
      </c>
      <c r="P3" s="15">
        <f>E5/G6</f>
        <v>0.1</v>
      </c>
    </row>
    <row r="4" spans="1:16" ht="16.5" thickBot="1">
      <c r="A4" t="s">
        <v>10</v>
      </c>
      <c r="B4" s="11" t="s">
        <v>32</v>
      </c>
      <c r="C4" s="16">
        <v>20</v>
      </c>
      <c r="D4" s="17">
        <v>30</v>
      </c>
      <c r="E4" s="17">
        <v>30</v>
      </c>
      <c r="F4" s="17">
        <v>20</v>
      </c>
      <c r="G4" s="9">
        <f>SUM(C4:F4)</f>
        <v>100</v>
      </c>
      <c r="N4" s="18">
        <f>C6/G4</f>
        <v>0.1</v>
      </c>
      <c r="O4" s="19">
        <f>D6/G5</f>
        <v>0.3</v>
      </c>
      <c r="P4" s="20">
        <f>E6/G6</f>
        <v>0.6</v>
      </c>
    </row>
    <row r="5" spans="1:14" ht="16.5" thickBot="1">
      <c r="A5" t="s">
        <v>4</v>
      </c>
      <c r="B5" s="11" t="s">
        <v>33</v>
      </c>
      <c r="C5" s="21">
        <v>0</v>
      </c>
      <c r="D5" s="22">
        <v>30</v>
      </c>
      <c r="E5" s="22">
        <v>10</v>
      </c>
      <c r="F5" s="22">
        <v>60</v>
      </c>
      <c r="G5" s="15">
        <f>SUM(C5:F5)</f>
        <v>100</v>
      </c>
      <c r="N5" s="5" t="s">
        <v>11</v>
      </c>
    </row>
    <row r="6" spans="1:20" ht="16.5" thickBot="1">
      <c r="A6" t="s">
        <v>12</v>
      </c>
      <c r="B6" s="11" t="s">
        <v>34</v>
      </c>
      <c r="C6" s="23">
        <v>10</v>
      </c>
      <c r="D6" s="24">
        <v>30</v>
      </c>
      <c r="E6" s="24">
        <v>60</v>
      </c>
      <c r="F6" s="24">
        <v>0</v>
      </c>
      <c r="G6" s="20">
        <f>SUM(C6:F6)</f>
        <v>100</v>
      </c>
      <c r="M6"/>
      <c r="N6" s="25">
        <f aca="true" t="shared" si="0" ref="N6:P8">Q6-N2</f>
        <v>0.8</v>
      </c>
      <c r="O6" s="26">
        <f t="shared" si="0"/>
        <v>-0.3</v>
      </c>
      <c r="P6" s="27">
        <f t="shared" si="0"/>
        <v>-0.3</v>
      </c>
      <c r="Q6" s="28">
        <v>1</v>
      </c>
      <c r="R6" s="14">
        <v>0</v>
      </c>
      <c r="S6" s="14">
        <v>0</v>
      </c>
      <c r="T6" s="29" t="s">
        <v>13</v>
      </c>
    </row>
    <row r="7" spans="1:20" ht="17.25" customHeight="1" thickBot="1">
      <c r="A7" s="30" t="s">
        <v>14</v>
      </c>
      <c r="B7" t="s">
        <v>15</v>
      </c>
      <c r="M7"/>
      <c r="N7" s="31">
        <f t="shared" si="0"/>
        <v>0</v>
      </c>
      <c r="O7" s="32">
        <f t="shared" si="0"/>
        <v>0.7</v>
      </c>
      <c r="P7" s="33">
        <f t="shared" si="0"/>
        <v>-0.1</v>
      </c>
      <c r="Q7" s="28">
        <v>0</v>
      </c>
      <c r="R7" s="14">
        <v>1</v>
      </c>
      <c r="S7" s="14">
        <v>0</v>
      </c>
      <c r="T7" s="4"/>
    </row>
    <row r="8" spans="1:20" ht="16.5" thickBot="1">
      <c r="A8" t="s">
        <v>10</v>
      </c>
      <c r="B8" s="11" t="s">
        <v>32</v>
      </c>
      <c r="C8" s="7">
        <f>N2*G8</f>
        <v>7</v>
      </c>
      <c r="D8" s="8">
        <f>O2*G9</f>
        <v>12</v>
      </c>
      <c r="E8" s="8">
        <f>P2*G10</f>
        <v>15</v>
      </c>
      <c r="F8" s="17">
        <v>1</v>
      </c>
      <c r="G8" s="34">
        <f>F8*Q36+F9*R36+F10*S36</f>
        <v>35</v>
      </c>
      <c r="M8"/>
      <c r="N8" s="35">
        <f t="shared" si="0"/>
        <v>-0.1</v>
      </c>
      <c r="O8" s="36">
        <f t="shared" si="0"/>
        <v>-0.3</v>
      </c>
      <c r="P8" s="37">
        <f t="shared" si="0"/>
        <v>0.4</v>
      </c>
      <c r="Q8" s="38">
        <v>0</v>
      </c>
      <c r="R8" s="39">
        <v>0</v>
      </c>
      <c r="S8" s="39">
        <v>1</v>
      </c>
      <c r="T8" s="4"/>
    </row>
    <row r="9" spans="1:19" ht="15.75">
      <c r="A9" t="s">
        <v>4</v>
      </c>
      <c r="B9" s="11" t="s">
        <v>33</v>
      </c>
      <c r="C9" s="13">
        <f>N3*G8</f>
        <v>0</v>
      </c>
      <c r="D9" s="14">
        <f>O3*G9</f>
        <v>12</v>
      </c>
      <c r="E9" s="14">
        <f>P3*G10</f>
        <v>5</v>
      </c>
      <c r="F9" s="22">
        <v>23</v>
      </c>
      <c r="G9" s="40">
        <f>F8*Q37+F9*R37+F10*S37</f>
        <v>40</v>
      </c>
      <c r="J9" s="41"/>
      <c r="K9" s="41"/>
      <c r="L9" s="41"/>
      <c r="M9" s="41"/>
      <c r="N9" s="41">
        <f>L10*N6</f>
        <v>800000</v>
      </c>
      <c r="O9" s="41">
        <f>L10*O6</f>
        <v>-300000</v>
      </c>
      <c r="P9" s="41">
        <f>L10*P6</f>
        <v>-300000</v>
      </c>
      <c r="Q9" s="42">
        <f>L10*Q6</f>
        <v>1000000</v>
      </c>
      <c r="R9" s="41">
        <f>L10*R6</f>
        <v>0</v>
      </c>
      <c r="S9" s="41">
        <f>L10*S6</f>
        <v>0</v>
      </c>
    </row>
    <row r="10" spans="1:19" ht="16.5" thickBot="1">
      <c r="A10" t="s">
        <v>12</v>
      </c>
      <c r="B10" s="11" t="s">
        <v>34</v>
      </c>
      <c r="C10" s="18">
        <f>N4*G8</f>
        <v>3.5</v>
      </c>
      <c r="D10" s="19">
        <f>O4*G9</f>
        <v>12</v>
      </c>
      <c r="E10" s="19">
        <f>P4*G10</f>
        <v>30</v>
      </c>
      <c r="F10" s="24">
        <v>4.5</v>
      </c>
      <c r="G10" s="43">
        <f>F8*Q38+F9*R38+F10*S38</f>
        <v>50</v>
      </c>
      <c r="J10" s="44" t="s">
        <v>13</v>
      </c>
      <c r="K10" s="41"/>
      <c r="L10" s="41">
        <f>G4*G5*G6</f>
        <v>1000000</v>
      </c>
      <c r="M10" s="41"/>
      <c r="N10" s="41">
        <f>L10*N7</f>
        <v>0</v>
      </c>
      <c r="O10" s="41">
        <f>L10*O7</f>
        <v>700000</v>
      </c>
      <c r="P10" s="41">
        <f>L10*P7</f>
        <v>-100000</v>
      </c>
      <c r="Q10" s="42">
        <f>L10*Q7</f>
        <v>0</v>
      </c>
      <c r="R10" s="41">
        <f>L10*R7</f>
        <v>1000000</v>
      </c>
      <c r="S10" s="41">
        <f>L10*S7</f>
        <v>0</v>
      </c>
    </row>
    <row r="11" spans="10:19" ht="12.75">
      <c r="J11" s="41"/>
      <c r="K11" s="41"/>
      <c r="L11" s="41"/>
      <c r="M11" s="41"/>
      <c r="N11" s="45">
        <f>L10*N8</f>
        <v>-100000</v>
      </c>
      <c r="O11" s="45">
        <f>L10*O8</f>
        <v>-300000</v>
      </c>
      <c r="P11" s="45">
        <f>L10*P8</f>
        <v>400000</v>
      </c>
      <c r="Q11" s="46">
        <f>L10*Q8</f>
        <v>0</v>
      </c>
      <c r="R11" s="45">
        <f>L10*R8</f>
        <v>0</v>
      </c>
      <c r="S11" s="45">
        <f>L10*S8</f>
        <v>1000000</v>
      </c>
    </row>
    <row r="12" spans="9:20" ht="12.75">
      <c r="I12" s="47"/>
      <c r="J12" t="s">
        <v>16</v>
      </c>
      <c r="K12" s="48" t="s">
        <v>17</v>
      </c>
      <c r="L12">
        <f>_XLL.GGT(ABS(N9),ABS(O9),ABS(P9),ABS(Q9),ABS(R9),ABS(S9))</f>
        <v>100000</v>
      </c>
      <c r="M12" s="81"/>
      <c r="N12" s="32">
        <f>N9/L12</f>
        <v>8</v>
      </c>
      <c r="O12" s="32">
        <f>O9/L12</f>
        <v>-3</v>
      </c>
      <c r="P12" s="32">
        <f>P9/L12</f>
        <v>-3</v>
      </c>
      <c r="Q12" s="49">
        <f>Q9/L12</f>
        <v>10</v>
      </c>
      <c r="R12" s="32">
        <f>R9/L12</f>
        <v>0</v>
      </c>
      <c r="S12" s="32">
        <f>S9/L12</f>
        <v>0</v>
      </c>
      <c r="T12" s="4"/>
    </row>
    <row r="13" spans="1:20" ht="13.5" thickBot="1">
      <c r="A13" s="30" t="s">
        <v>14</v>
      </c>
      <c r="B13" t="s">
        <v>18</v>
      </c>
      <c r="I13" s="47"/>
      <c r="J13" t="s">
        <v>19</v>
      </c>
      <c r="K13" s="48" t="s">
        <v>17</v>
      </c>
      <c r="L13">
        <f>_XLL.GGT(ABS(N10),ABS(O10),ABS(P10),ABS(Q10),ABS(R10),ABS(S10))</f>
        <v>100000</v>
      </c>
      <c r="M13" s="81"/>
      <c r="N13" s="32">
        <f>N10/L13</f>
        <v>0</v>
      </c>
      <c r="O13" s="32">
        <f>O10/L13</f>
        <v>7</v>
      </c>
      <c r="P13" s="32">
        <f>P10/L13</f>
        <v>-1</v>
      </c>
      <c r="Q13" s="49">
        <f>Q10/L13</f>
        <v>0</v>
      </c>
      <c r="R13" s="32">
        <f>R10/L13</f>
        <v>10</v>
      </c>
      <c r="S13" s="32">
        <f>S10/L13</f>
        <v>0</v>
      </c>
      <c r="T13" s="4"/>
    </row>
    <row r="14" spans="1:20" ht="15.75">
      <c r="A14" t="s">
        <v>10</v>
      </c>
      <c r="B14" s="11" t="s">
        <v>32</v>
      </c>
      <c r="C14" s="7">
        <f>$N$2*G14</f>
        <v>12</v>
      </c>
      <c r="D14" s="8">
        <f>$O$2*G15</f>
        <v>12</v>
      </c>
      <c r="E14" s="8">
        <f>$P$2*G16</f>
        <v>15</v>
      </c>
      <c r="F14" s="50">
        <f>G14-E14-D14-C14</f>
        <v>21</v>
      </c>
      <c r="G14" s="51">
        <v>60</v>
      </c>
      <c r="I14" s="52"/>
      <c r="J14" s="39" t="s">
        <v>20</v>
      </c>
      <c r="K14" s="53" t="s">
        <v>17</v>
      </c>
      <c r="L14" s="39">
        <f>_XLL.GGT(ABS(N11),ABS(O11),ABS(P11),ABS(Q11),ABS(R11),ABS(S11))</f>
        <v>100000</v>
      </c>
      <c r="M14" s="82"/>
      <c r="N14" s="54">
        <f>N11/L14</f>
        <v>-1</v>
      </c>
      <c r="O14" s="54">
        <f>O11/L14</f>
        <v>-3</v>
      </c>
      <c r="P14" s="54">
        <f>P11/L14</f>
        <v>4</v>
      </c>
      <c r="Q14" s="55">
        <f>Q11/L14</f>
        <v>0</v>
      </c>
      <c r="R14" s="54">
        <f>R11/L14</f>
        <v>0</v>
      </c>
      <c r="S14" s="54">
        <f>S11/L14</f>
        <v>10</v>
      </c>
      <c r="T14" s="4"/>
    </row>
    <row r="15" spans="1:20" ht="15.75">
      <c r="A15" t="s">
        <v>4</v>
      </c>
      <c r="B15" s="11" t="s">
        <v>33</v>
      </c>
      <c r="C15" s="13">
        <f>$N$3*G14</f>
        <v>0</v>
      </c>
      <c r="D15" s="14">
        <f>$O$3*G15</f>
        <v>12</v>
      </c>
      <c r="E15" s="14">
        <f>$P$3*G16</f>
        <v>5</v>
      </c>
      <c r="F15" s="56">
        <f>G15-E15-D15-C15</f>
        <v>23</v>
      </c>
      <c r="G15" s="57">
        <v>40</v>
      </c>
      <c r="J15" t="s">
        <v>16</v>
      </c>
      <c r="M15" s="81"/>
      <c r="N15">
        <f aca="true" t="shared" si="1" ref="N15:S15">N12</f>
        <v>8</v>
      </c>
      <c r="O15">
        <f t="shared" si="1"/>
        <v>-3</v>
      </c>
      <c r="P15">
        <f t="shared" si="1"/>
        <v>-3</v>
      </c>
      <c r="Q15" s="28">
        <f t="shared" si="1"/>
        <v>10</v>
      </c>
      <c r="R15">
        <f t="shared" si="1"/>
        <v>0</v>
      </c>
      <c r="S15">
        <f t="shared" si="1"/>
        <v>0</v>
      </c>
      <c r="T15" s="4"/>
    </row>
    <row r="16" spans="1:20" ht="16.5" thickBot="1">
      <c r="A16" t="s">
        <v>12</v>
      </c>
      <c r="B16" s="11" t="s">
        <v>34</v>
      </c>
      <c r="C16" s="18">
        <f>$N$4*G14</f>
        <v>6</v>
      </c>
      <c r="D16" s="19">
        <f>$O$4*G15</f>
        <v>12</v>
      </c>
      <c r="E16" s="19">
        <f>$P$4*G16</f>
        <v>30</v>
      </c>
      <c r="F16" s="58">
        <f>G16-E16-D16-C16</f>
        <v>2</v>
      </c>
      <c r="G16" s="59">
        <v>50</v>
      </c>
      <c r="I16">
        <f>-N13/T16</f>
        <v>0</v>
      </c>
      <c r="J16" s="48" t="s">
        <v>21</v>
      </c>
      <c r="K16" s="48" t="s">
        <v>22</v>
      </c>
      <c r="L16">
        <f>N12/T16</f>
        <v>1</v>
      </c>
      <c r="M16" s="83" t="s">
        <v>23</v>
      </c>
      <c r="N16" s="60">
        <f>I16*N12+L16*N13</f>
        <v>0</v>
      </c>
      <c r="O16">
        <f>I16*O12+L16*O13</f>
        <v>7</v>
      </c>
      <c r="P16">
        <f>I16*P12+L16*P13</f>
        <v>-1</v>
      </c>
      <c r="Q16" s="28">
        <f>I16*Q12+L16*Q13</f>
        <v>0</v>
      </c>
      <c r="R16">
        <f>I16*R12+L16*R13</f>
        <v>10</v>
      </c>
      <c r="S16">
        <f>I16*S12+L16*S13</f>
        <v>0</v>
      </c>
      <c r="T16" s="4">
        <f>_XLL.GGT(ABS(N12),ABS(N13))</f>
        <v>8</v>
      </c>
    </row>
    <row r="17" spans="6:20" ht="12.75">
      <c r="F17" s="61"/>
      <c r="I17" s="39">
        <f>-N14/T17</f>
        <v>1</v>
      </c>
      <c r="J17" s="53" t="s">
        <v>21</v>
      </c>
      <c r="K17" s="53" t="s">
        <v>22</v>
      </c>
      <c r="L17" s="39">
        <f>N12/T17</f>
        <v>8</v>
      </c>
      <c r="M17" s="84" t="s">
        <v>24</v>
      </c>
      <c r="N17" s="62">
        <f>I17*N12+L17*N14</f>
        <v>0</v>
      </c>
      <c r="O17" s="39">
        <f>I17*O12+L17*O14</f>
        <v>-27</v>
      </c>
      <c r="P17" s="39">
        <f>I17*P12+L17*P14</f>
        <v>29</v>
      </c>
      <c r="Q17" s="38">
        <f>I17*Q12+L17*Q14</f>
        <v>10</v>
      </c>
      <c r="R17" s="39">
        <f>I17*R12+L17*R14</f>
        <v>0</v>
      </c>
      <c r="S17" s="39">
        <f>I17*S12+L17*S14</f>
        <v>80</v>
      </c>
      <c r="T17" s="4">
        <f>_XLL.GGT(ABS(N12),ABS(N14))</f>
        <v>1</v>
      </c>
    </row>
    <row r="18" spans="6:20" ht="12.75">
      <c r="F18" s="61"/>
      <c r="J18" t="s">
        <v>16</v>
      </c>
      <c r="M18" s="81"/>
      <c r="N18">
        <f aca="true" t="shared" si="2" ref="N18:S19">N15</f>
        <v>8</v>
      </c>
      <c r="O18">
        <f t="shared" si="2"/>
        <v>-3</v>
      </c>
      <c r="P18">
        <f t="shared" si="2"/>
        <v>-3</v>
      </c>
      <c r="Q18" s="28">
        <f t="shared" si="2"/>
        <v>10</v>
      </c>
      <c r="R18" s="14">
        <f t="shared" si="2"/>
        <v>0</v>
      </c>
      <c r="S18" s="14">
        <f t="shared" si="2"/>
        <v>0</v>
      </c>
      <c r="T18" s="4"/>
    </row>
    <row r="19" spans="6:20" ht="12.75">
      <c r="F19" s="61"/>
      <c r="J19" t="s">
        <v>19</v>
      </c>
      <c r="M19" s="83"/>
      <c r="N19">
        <f t="shared" si="2"/>
        <v>0</v>
      </c>
      <c r="O19">
        <f t="shared" si="2"/>
        <v>7</v>
      </c>
      <c r="P19">
        <f t="shared" si="2"/>
        <v>-1</v>
      </c>
      <c r="Q19" s="28">
        <f t="shared" si="2"/>
        <v>0</v>
      </c>
      <c r="R19" s="14">
        <f t="shared" si="2"/>
        <v>10</v>
      </c>
      <c r="S19" s="14">
        <f t="shared" si="2"/>
        <v>0</v>
      </c>
      <c r="T19" s="4"/>
    </row>
    <row r="20" spans="3:20" ht="12.75">
      <c r="C20" s="48" t="s">
        <v>25</v>
      </c>
      <c r="D20">
        <f>O4</f>
        <v>0.3</v>
      </c>
      <c r="E20" s="48" t="s">
        <v>26</v>
      </c>
      <c r="F20" s="61">
        <f>G15</f>
        <v>40</v>
      </c>
      <c r="I20" s="39">
        <f>-O17/T20</f>
        <v>27</v>
      </c>
      <c r="J20" s="53" t="s">
        <v>23</v>
      </c>
      <c r="K20" s="53" t="s">
        <v>22</v>
      </c>
      <c r="L20" s="39">
        <f>O16/T20</f>
        <v>7</v>
      </c>
      <c r="M20" s="84" t="s">
        <v>24</v>
      </c>
      <c r="N20" s="39">
        <f>I20*N16+L20*N17</f>
        <v>0</v>
      </c>
      <c r="O20" s="62">
        <f>I20*O16+L20*O17</f>
        <v>0</v>
      </c>
      <c r="P20" s="39">
        <f>I20*P16+L20*P17</f>
        <v>176</v>
      </c>
      <c r="Q20" s="38">
        <f>I20*Q16+L20*Q17</f>
        <v>70</v>
      </c>
      <c r="R20" s="39">
        <f>I20*R16+L20*R17</f>
        <v>270</v>
      </c>
      <c r="S20" s="39">
        <f>I20*S16+L20*S17</f>
        <v>560</v>
      </c>
      <c r="T20" s="4">
        <f>_XLL.GGT(ABS(O16),ABS(O17))</f>
        <v>1</v>
      </c>
    </row>
    <row r="21" spans="1:20" ht="13.5" thickBot="1">
      <c r="A21" s="30" t="s">
        <v>14</v>
      </c>
      <c r="B21" t="s">
        <v>18</v>
      </c>
      <c r="I21" s="63"/>
      <c r="J21" s="14" t="s">
        <v>16</v>
      </c>
      <c r="K21" s="48" t="s">
        <v>17</v>
      </c>
      <c r="L21" s="14">
        <f>_XLL.GGT(ABS(N18),ABS(O18),ABS(P18),ABS(Q18),ABS(R18),ABS(S18))</f>
        <v>1</v>
      </c>
      <c r="M21" s="83"/>
      <c r="N21" s="14">
        <f>N18/L21</f>
        <v>8</v>
      </c>
      <c r="O21" s="14">
        <f>O18/L21</f>
        <v>-3</v>
      </c>
      <c r="P21" s="14">
        <f>P18/L21</f>
        <v>-3</v>
      </c>
      <c r="Q21" s="28">
        <f>Q18/L21</f>
        <v>10</v>
      </c>
      <c r="R21" s="14">
        <f>R18/L21</f>
        <v>0</v>
      </c>
      <c r="S21" s="14">
        <f>S18/L21</f>
        <v>0</v>
      </c>
      <c r="T21" s="4"/>
    </row>
    <row r="22" spans="1:20" ht="15.75">
      <c r="A22" t="s">
        <v>10</v>
      </c>
      <c r="B22" s="11" t="s">
        <v>32</v>
      </c>
      <c r="C22" s="7">
        <f>$N$2*G22</f>
        <v>4</v>
      </c>
      <c r="D22" s="8">
        <f>$O$2*G23</f>
        <v>3</v>
      </c>
      <c r="E22" s="8">
        <f>$P$2*G24</f>
        <v>6</v>
      </c>
      <c r="F22" s="50">
        <f>G22-E22-D22-C22</f>
        <v>7</v>
      </c>
      <c r="G22" s="51">
        <v>20</v>
      </c>
      <c r="I22" s="63"/>
      <c r="J22" s="14" t="s">
        <v>19</v>
      </c>
      <c r="K22" s="48" t="s">
        <v>17</v>
      </c>
      <c r="L22" s="14">
        <f>_XLL.GGT(ABS(N19),ABS(O19),ABS(P19),ABS(Q19),ABS(R19),ABS(S19))</f>
        <v>1</v>
      </c>
      <c r="M22" s="83"/>
      <c r="N22" s="14">
        <f>N19/L22</f>
        <v>0</v>
      </c>
      <c r="O22" s="14">
        <f>O19/L22</f>
        <v>7</v>
      </c>
      <c r="P22" s="14">
        <f>P19/L22</f>
        <v>-1</v>
      </c>
      <c r="Q22" s="28">
        <f>Q19/L22</f>
        <v>0</v>
      </c>
      <c r="R22" s="14">
        <f>R19/L22</f>
        <v>10</v>
      </c>
      <c r="S22" s="14">
        <f>S19/L22</f>
        <v>0</v>
      </c>
      <c r="T22" s="4"/>
    </row>
    <row r="23" spans="1:20" ht="15.75">
      <c r="A23" t="s">
        <v>4</v>
      </c>
      <c r="B23" s="11" t="s">
        <v>33</v>
      </c>
      <c r="C23" s="13">
        <f>$N$3*G22</f>
        <v>0</v>
      </c>
      <c r="D23" s="14">
        <f>$O$3*G23</f>
        <v>3</v>
      </c>
      <c r="E23" s="14">
        <f>$P$3*G24</f>
        <v>2</v>
      </c>
      <c r="F23" s="56">
        <f>G23-E23-D23-C23</f>
        <v>5</v>
      </c>
      <c r="G23" s="57">
        <v>10</v>
      </c>
      <c r="I23" s="63"/>
      <c r="J23" s="39" t="s">
        <v>20</v>
      </c>
      <c r="K23" s="53" t="s">
        <v>17</v>
      </c>
      <c r="L23" s="39">
        <f>_XLL.GGT(ABS(N20),ABS(O20),ABS(P20),ABS(Q20),ABS(R20),ABS(S20))</f>
        <v>2</v>
      </c>
      <c r="M23" s="84"/>
      <c r="N23" s="39">
        <f>N20/L23</f>
        <v>0</v>
      </c>
      <c r="O23" s="39">
        <f>O20/L23</f>
        <v>0</v>
      </c>
      <c r="P23" s="39">
        <f>P20/L23</f>
        <v>88</v>
      </c>
      <c r="Q23" s="38">
        <f>Q20/L23</f>
        <v>35</v>
      </c>
      <c r="R23" s="39">
        <f>R20/L23</f>
        <v>135</v>
      </c>
      <c r="S23" s="39">
        <f>S20/L23</f>
        <v>280</v>
      </c>
      <c r="T23" s="4"/>
    </row>
    <row r="24" spans="1:20" ht="16.5" thickBot="1">
      <c r="A24" t="s">
        <v>12</v>
      </c>
      <c r="B24" s="11" t="s">
        <v>34</v>
      </c>
      <c r="C24" s="18">
        <f>$N$4*G22</f>
        <v>2</v>
      </c>
      <c r="D24" s="19">
        <f>$O$4*G23</f>
        <v>3</v>
      </c>
      <c r="E24" s="19">
        <f>$P$4*G24</f>
        <v>12</v>
      </c>
      <c r="F24" s="58">
        <f>G24-E24-D24-C24</f>
        <v>3</v>
      </c>
      <c r="G24" s="59">
        <v>20</v>
      </c>
      <c r="I24" s="63">
        <f>-P21/T24</f>
        <v>3</v>
      </c>
      <c r="J24" s="14" t="s">
        <v>27</v>
      </c>
      <c r="K24" s="48" t="s">
        <v>22</v>
      </c>
      <c r="L24" s="14">
        <f>P23/T24</f>
        <v>88</v>
      </c>
      <c r="M24" s="83" t="s">
        <v>21</v>
      </c>
      <c r="N24" s="14">
        <f>I24*N23+L24*N21</f>
        <v>704</v>
      </c>
      <c r="O24" s="14">
        <f>I24*O23+L24*O21</f>
        <v>-264</v>
      </c>
      <c r="P24" s="64">
        <f>I24*P23+L24*P21</f>
        <v>0</v>
      </c>
      <c r="Q24" s="28">
        <f>I24*Q23+L24*Q21</f>
        <v>985</v>
      </c>
      <c r="R24" s="14">
        <f>I24*R23+L24*R21</f>
        <v>405</v>
      </c>
      <c r="S24" s="14">
        <f>I24*S23+L24*S21</f>
        <v>840</v>
      </c>
      <c r="T24" s="4">
        <f>_XLL.GGT(ABS(P21),ABS(P23))</f>
        <v>1</v>
      </c>
    </row>
    <row r="25" spans="6:20" ht="12.75">
      <c r="F25" s="61"/>
      <c r="I25" s="63">
        <f>-P22/T25</f>
        <v>1</v>
      </c>
      <c r="J25" s="14" t="s">
        <v>27</v>
      </c>
      <c r="K25" s="48" t="s">
        <v>22</v>
      </c>
      <c r="L25" s="14">
        <f>P23/T25</f>
        <v>88</v>
      </c>
      <c r="M25" s="83" t="s">
        <v>23</v>
      </c>
      <c r="N25" s="14">
        <f>I25*N23+L25*N22</f>
        <v>0</v>
      </c>
      <c r="O25" s="14">
        <f>I25*O23+L25*O22</f>
        <v>616</v>
      </c>
      <c r="P25" s="64">
        <f>I25*P23+L25*P22</f>
        <v>0</v>
      </c>
      <c r="Q25" s="28">
        <f>I25*Q23+L25*Q22</f>
        <v>35</v>
      </c>
      <c r="R25" s="14">
        <f>I25*R23+L25*R22</f>
        <v>1015</v>
      </c>
      <c r="S25" s="14">
        <f>I25*S23+L25*S22</f>
        <v>280</v>
      </c>
      <c r="T25" s="4">
        <f>_XLL.GGT(ABS(P22),ABS(P23))</f>
        <v>1</v>
      </c>
    </row>
    <row r="26" spans="1:20" ht="13.5" thickBot="1">
      <c r="A26" s="30" t="s">
        <v>14</v>
      </c>
      <c r="B26" t="s">
        <v>18</v>
      </c>
      <c r="I26" s="63"/>
      <c r="J26" s="39" t="s">
        <v>28</v>
      </c>
      <c r="K26" s="53"/>
      <c r="L26" s="39"/>
      <c r="M26" s="84"/>
      <c r="N26" s="39">
        <f aca="true" t="shared" si="3" ref="N26:S26">N23</f>
        <v>0</v>
      </c>
      <c r="O26" s="39">
        <f t="shared" si="3"/>
        <v>0</v>
      </c>
      <c r="P26" s="39">
        <f t="shared" si="3"/>
        <v>88</v>
      </c>
      <c r="Q26" s="38">
        <f t="shared" si="3"/>
        <v>35</v>
      </c>
      <c r="R26" s="39">
        <f t="shared" si="3"/>
        <v>135</v>
      </c>
      <c r="S26" s="39">
        <f t="shared" si="3"/>
        <v>280</v>
      </c>
      <c r="T26" s="4"/>
    </row>
    <row r="27" spans="1:20" ht="15.75">
      <c r="A27" t="s">
        <v>10</v>
      </c>
      <c r="B27" s="11" t="s">
        <v>32</v>
      </c>
      <c r="C27" s="7">
        <f>$N$2*G27</f>
        <v>2.4000000000000004</v>
      </c>
      <c r="D27" s="8">
        <f>$O$2*G28</f>
        <v>4.2</v>
      </c>
      <c r="E27" s="8">
        <f>$P$2*G29</f>
        <v>5.3999999999999995</v>
      </c>
      <c r="F27" s="50">
        <f>G27-E27-D27-C27</f>
        <v>0</v>
      </c>
      <c r="G27" s="51">
        <v>12</v>
      </c>
      <c r="I27" s="63">
        <f>-O24/T27</f>
        <v>3</v>
      </c>
      <c r="J27" s="63" t="s">
        <v>23</v>
      </c>
      <c r="K27" s="48" t="s">
        <v>22</v>
      </c>
      <c r="L27" s="14">
        <f>O25/T27</f>
        <v>7</v>
      </c>
      <c r="M27" s="83" t="s">
        <v>21</v>
      </c>
      <c r="N27" s="14">
        <f>I27*N25+L27*N24</f>
        <v>4928</v>
      </c>
      <c r="O27" s="64">
        <f>I27*O25+L27*O24</f>
        <v>0</v>
      </c>
      <c r="P27" s="14">
        <f>I27*P25+L27*P24</f>
        <v>0</v>
      </c>
      <c r="Q27" s="28">
        <f>I27*Q25+L27*Q24</f>
        <v>7000</v>
      </c>
      <c r="R27" s="14">
        <f>I27*R25+L27*R24</f>
        <v>5880</v>
      </c>
      <c r="S27" s="14">
        <f>I27*S25+L27*S24</f>
        <v>6720</v>
      </c>
      <c r="T27" s="4">
        <f>_XLL.GGT(ABS(O24),ABS(O25))</f>
        <v>88</v>
      </c>
    </row>
    <row r="28" spans="1:20" ht="15.75">
      <c r="A28" t="s">
        <v>4</v>
      </c>
      <c r="B28" s="11" t="s">
        <v>33</v>
      </c>
      <c r="C28" s="13">
        <f>$N$3*G27</f>
        <v>0</v>
      </c>
      <c r="D28" s="14">
        <f>$O$3*G28</f>
        <v>4.2</v>
      </c>
      <c r="E28" s="14">
        <f>$P$3*G29</f>
        <v>1.8</v>
      </c>
      <c r="F28" s="56">
        <f>G28-E28-D28-C28</f>
        <v>7.999999999999999</v>
      </c>
      <c r="G28" s="57">
        <v>14</v>
      </c>
      <c r="I28" s="63"/>
      <c r="J28" s="14" t="s">
        <v>19</v>
      </c>
      <c r="K28" s="48"/>
      <c r="L28" s="14"/>
      <c r="M28" s="83"/>
      <c r="N28" s="14">
        <f aca="true" t="shared" si="4" ref="N28:S29">N25</f>
        <v>0</v>
      </c>
      <c r="O28" s="14">
        <f t="shared" si="4"/>
        <v>616</v>
      </c>
      <c r="P28" s="14">
        <f t="shared" si="4"/>
        <v>0</v>
      </c>
      <c r="Q28" s="28">
        <f t="shared" si="4"/>
        <v>35</v>
      </c>
      <c r="R28" s="14">
        <f t="shared" si="4"/>
        <v>1015</v>
      </c>
      <c r="S28" s="14">
        <f t="shared" si="4"/>
        <v>280</v>
      </c>
      <c r="T28" s="4"/>
    </row>
    <row r="29" spans="1:20" ht="16.5" thickBot="1">
      <c r="A29" t="s">
        <v>12</v>
      </c>
      <c r="B29" s="11" t="s">
        <v>34</v>
      </c>
      <c r="C29" s="18">
        <f>$N$4*G27</f>
        <v>1.2000000000000002</v>
      </c>
      <c r="D29" s="19">
        <f>$O$4*G28</f>
        <v>4.2</v>
      </c>
      <c r="E29" s="19">
        <f>$P$4*G29</f>
        <v>10.799999999999999</v>
      </c>
      <c r="F29" s="58">
        <f>G29-E29-D29-C29</f>
        <v>1.8000000000000007</v>
      </c>
      <c r="G29" s="59">
        <v>18</v>
      </c>
      <c r="I29" s="63"/>
      <c r="J29" s="39" t="s">
        <v>28</v>
      </c>
      <c r="K29" s="53"/>
      <c r="L29" s="39"/>
      <c r="M29" s="84"/>
      <c r="N29" s="39">
        <f t="shared" si="4"/>
        <v>0</v>
      </c>
      <c r="O29" s="39">
        <f t="shared" si="4"/>
        <v>0</v>
      </c>
      <c r="P29" s="39">
        <f t="shared" si="4"/>
        <v>88</v>
      </c>
      <c r="Q29" s="38">
        <f t="shared" si="4"/>
        <v>35</v>
      </c>
      <c r="R29" s="39">
        <f t="shared" si="4"/>
        <v>135</v>
      </c>
      <c r="S29" s="39">
        <f t="shared" si="4"/>
        <v>280</v>
      </c>
      <c r="T29" s="4"/>
    </row>
    <row r="30" spans="6:20" ht="12.75">
      <c r="F30" s="61"/>
      <c r="I30" s="63"/>
      <c r="J30" s="14" t="s">
        <v>16</v>
      </c>
      <c r="K30" s="48" t="s">
        <v>17</v>
      </c>
      <c r="L30" s="65">
        <f>_XLL.GGT(ABS(N27),ABS(O27),ABS(P27),ABS(Q27),ABS(R27),ABS(S27))</f>
        <v>56</v>
      </c>
      <c r="M30" s="83"/>
      <c r="N30" s="14">
        <f>N27/L30</f>
        <v>88</v>
      </c>
      <c r="O30" s="14">
        <f>O27/L30</f>
        <v>0</v>
      </c>
      <c r="P30" s="14">
        <f>P27/L30</f>
        <v>0</v>
      </c>
      <c r="Q30" s="28">
        <f>Q27/L30</f>
        <v>125</v>
      </c>
      <c r="R30" s="14">
        <f>R27/L30</f>
        <v>105</v>
      </c>
      <c r="S30" s="14">
        <f>S27/L30</f>
        <v>120</v>
      </c>
      <c r="T30" s="4"/>
    </row>
    <row r="31" spans="1:20" ht="13.5" thickBot="1">
      <c r="A31" s="30" t="s">
        <v>14</v>
      </c>
      <c r="B31" t="s">
        <v>18</v>
      </c>
      <c r="I31" s="63"/>
      <c r="J31" s="14" t="s">
        <v>19</v>
      </c>
      <c r="K31" s="48" t="s">
        <v>17</v>
      </c>
      <c r="L31" s="65">
        <f>_XLL.GGT(ABS(N28),ABS(O28),ABS(P28),ABS(Q28),ABS(R28),ABS(S28))</f>
        <v>7</v>
      </c>
      <c r="M31" s="83"/>
      <c r="N31" s="14">
        <f>N28/L31</f>
        <v>0</v>
      </c>
      <c r="O31" s="14">
        <f>O28/L31</f>
        <v>88</v>
      </c>
      <c r="P31" s="14">
        <f>P28/L31</f>
        <v>0</v>
      </c>
      <c r="Q31" s="28">
        <f>Q28/L31</f>
        <v>5</v>
      </c>
      <c r="R31" s="14">
        <f>R28/L31</f>
        <v>145</v>
      </c>
      <c r="S31" s="14">
        <f>S28/L31</f>
        <v>40</v>
      </c>
      <c r="T31" s="4"/>
    </row>
    <row r="32" spans="1:20" ht="15.75">
      <c r="A32" t="s">
        <v>10</v>
      </c>
      <c r="B32" s="11" t="s">
        <v>32</v>
      </c>
      <c r="C32" s="7">
        <f>$N$2*G32</f>
        <v>14</v>
      </c>
      <c r="D32" s="8">
        <f>$O$2*G33</f>
        <v>18</v>
      </c>
      <c r="E32" s="8">
        <f>$P$2*G34</f>
        <v>30</v>
      </c>
      <c r="F32" s="50">
        <f>G32-E32-D32-C32</f>
        <v>8</v>
      </c>
      <c r="G32" s="51">
        <v>70</v>
      </c>
      <c r="I32" s="63"/>
      <c r="J32" s="39" t="s">
        <v>20</v>
      </c>
      <c r="K32" s="53" t="s">
        <v>17</v>
      </c>
      <c r="L32" s="66">
        <f>_XLL.GGT(ABS(N29),ABS(O29),ABS(P29),ABS(Q29),ABS(R29),ABS(S29))</f>
        <v>1</v>
      </c>
      <c r="M32" s="84"/>
      <c r="N32" s="39">
        <f>N29/L32</f>
        <v>0</v>
      </c>
      <c r="O32" s="39">
        <f>O29/L32</f>
        <v>0</v>
      </c>
      <c r="P32" s="39">
        <f>P29/L32</f>
        <v>88</v>
      </c>
      <c r="Q32" s="38">
        <f>Q29/L32</f>
        <v>35</v>
      </c>
      <c r="R32" s="39">
        <f>R29/L32</f>
        <v>135</v>
      </c>
      <c r="S32" s="39">
        <f>S29/L32</f>
        <v>280</v>
      </c>
      <c r="T32" s="4"/>
    </row>
    <row r="33" spans="1:19" ht="15.75">
      <c r="A33" t="s">
        <v>4</v>
      </c>
      <c r="B33" s="11" t="s">
        <v>33</v>
      </c>
      <c r="C33" s="13">
        <f>$N$3*G32</f>
        <v>0</v>
      </c>
      <c r="D33" s="14">
        <f>$O$3*G33</f>
        <v>18</v>
      </c>
      <c r="E33" s="14">
        <f>$P$3*G34</f>
        <v>10</v>
      </c>
      <c r="F33" s="56">
        <f>G33-E33-D33-C33</f>
        <v>32</v>
      </c>
      <c r="G33" s="57">
        <v>60</v>
      </c>
      <c r="J33" s="14" t="s">
        <v>16</v>
      </c>
      <c r="K33" s="48" t="s">
        <v>26</v>
      </c>
      <c r="L33">
        <f>_XLL.KGV(N30,O31,P32)/N30</f>
        <v>1</v>
      </c>
      <c r="M33" s="81"/>
      <c r="N33" s="60">
        <f>N30*L33</f>
        <v>88</v>
      </c>
      <c r="O33" s="67">
        <f>O30*L33</f>
        <v>0</v>
      </c>
      <c r="P33" s="67">
        <f>P30*L33</f>
        <v>0</v>
      </c>
      <c r="Q33" s="68">
        <f>Q30*L33</f>
        <v>125</v>
      </c>
      <c r="R33" s="67">
        <f>R30*L33</f>
        <v>105</v>
      </c>
      <c r="S33" s="67">
        <f>S30*L33</f>
        <v>120</v>
      </c>
    </row>
    <row r="34" spans="1:19" ht="16.5" thickBot="1">
      <c r="A34" t="s">
        <v>12</v>
      </c>
      <c r="B34" s="11" t="s">
        <v>34</v>
      </c>
      <c r="C34" s="18">
        <f>$N$4*G32</f>
        <v>7</v>
      </c>
      <c r="D34" s="19">
        <f>$O$4*G33</f>
        <v>18</v>
      </c>
      <c r="E34" s="19">
        <f>$P$4*G34</f>
        <v>60</v>
      </c>
      <c r="F34" s="58">
        <f>G34-E34-D34-C34</f>
        <v>15</v>
      </c>
      <c r="G34" s="59">
        <v>100</v>
      </c>
      <c r="I34" s="63"/>
      <c r="J34" s="14" t="s">
        <v>19</v>
      </c>
      <c r="K34" s="48" t="s">
        <v>26</v>
      </c>
      <c r="L34">
        <f>_XLL.KGV(N30,O31,P32)/O31</f>
        <v>1</v>
      </c>
      <c r="M34" s="81"/>
      <c r="N34">
        <f>L34*N31</f>
        <v>0</v>
      </c>
      <c r="O34" s="60">
        <f>L34*O31</f>
        <v>88</v>
      </c>
      <c r="P34">
        <f>L34*P31</f>
        <v>0</v>
      </c>
      <c r="Q34" s="28">
        <f>L34*Q31</f>
        <v>5</v>
      </c>
      <c r="R34">
        <f>L34*R31</f>
        <v>145</v>
      </c>
      <c r="S34">
        <f>L34*S31</f>
        <v>40</v>
      </c>
    </row>
    <row r="35" spans="10:19" ht="13.5" thickBot="1">
      <c r="J35" s="39" t="s">
        <v>20</v>
      </c>
      <c r="K35" s="53" t="s">
        <v>26</v>
      </c>
      <c r="L35" s="39">
        <f>_XLL.KGV(N30,O31,P32)/P32</f>
        <v>1</v>
      </c>
      <c r="M35" s="82"/>
      <c r="N35" s="39">
        <f>L35*N32</f>
        <v>0</v>
      </c>
      <c r="O35" s="39">
        <f>L35*O32</f>
        <v>0</v>
      </c>
      <c r="P35" s="62">
        <f>L35*P32</f>
        <v>88</v>
      </c>
      <c r="Q35" s="38">
        <f>L35*Q32</f>
        <v>35</v>
      </c>
      <c r="R35" s="39">
        <f>L35*R32</f>
        <v>135</v>
      </c>
      <c r="S35" s="39">
        <f>L35*S32</f>
        <v>280</v>
      </c>
    </row>
    <row r="36" spans="10:19" ht="12.75">
      <c r="J36" s="14"/>
      <c r="K36" s="48"/>
      <c r="M36"/>
      <c r="N36" s="60">
        <f>N33/N33</f>
        <v>1</v>
      </c>
      <c r="O36" s="67">
        <f>O33/N33</f>
        <v>0</v>
      </c>
      <c r="P36" s="67">
        <f>P33/N33</f>
        <v>0</v>
      </c>
      <c r="Q36" s="69">
        <f>Q33/N33</f>
        <v>1.4204545454545454</v>
      </c>
      <c r="R36" s="70">
        <f>R33/N33</f>
        <v>1.1931818181818181</v>
      </c>
      <c r="S36" s="71">
        <f>S33/N33</f>
        <v>1.3636363636363635</v>
      </c>
    </row>
    <row r="37" spans="9:19" ht="12.75">
      <c r="I37" s="63"/>
      <c r="J37" s="14"/>
      <c r="K37" s="48"/>
      <c r="M37"/>
      <c r="N37">
        <f>N34/O34</f>
        <v>0</v>
      </c>
      <c r="O37" s="60">
        <f>O34/O34</f>
        <v>1</v>
      </c>
      <c r="P37">
        <f>P34/O34</f>
        <v>0</v>
      </c>
      <c r="Q37" s="72">
        <f>Q34/O34</f>
        <v>0.056818181818181816</v>
      </c>
      <c r="R37" s="73">
        <f>R34/O34</f>
        <v>1.6477272727272727</v>
      </c>
      <c r="S37" s="74">
        <f>S34/O34</f>
        <v>0.45454545454545453</v>
      </c>
    </row>
    <row r="38" spans="1:19" ht="15.75" thickBot="1">
      <c r="A38" s="75" t="s">
        <v>29</v>
      </c>
      <c r="J38" s="39"/>
      <c r="K38" s="53"/>
      <c r="L38" s="39"/>
      <c r="M38" s="39"/>
      <c r="N38" s="39">
        <f>L38*N35</f>
        <v>0</v>
      </c>
      <c r="O38" s="39">
        <f>O35/P35</f>
        <v>0</v>
      </c>
      <c r="P38" s="62">
        <f>P35/P35</f>
        <v>1</v>
      </c>
      <c r="Q38" s="76">
        <f>Q35/P35</f>
        <v>0.3977272727272727</v>
      </c>
      <c r="R38" s="77">
        <f>R35/P35</f>
        <v>1.5340909090909092</v>
      </c>
      <c r="S38" s="78">
        <f>S35/P35</f>
        <v>3.1818181818181817</v>
      </c>
    </row>
    <row r="39" spans="1:20" ht="14.25">
      <c r="A39" s="47" t="s">
        <v>30</v>
      </c>
      <c r="R39" s="79" t="s">
        <v>35</v>
      </c>
      <c r="S39" s="5"/>
      <c r="T39" s="80"/>
    </row>
    <row r="42" ht="12.75">
      <c r="A42" s="30"/>
    </row>
    <row r="43" ht="12.75">
      <c r="A43" s="30" t="s">
        <v>31</v>
      </c>
    </row>
  </sheetData>
  <printOptions/>
  <pageMargins left="0.2362204724409449" right="0.2362204724409449" top="0.5118110236220472" bottom="0.5118110236220472" header="0.5118110236220472" footer="0.5118110236220472"/>
  <pageSetup blackAndWhite="1"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</dc:creator>
  <cp:keywords/>
  <dc:description/>
  <cp:lastModifiedBy>Count</cp:lastModifiedBy>
  <dcterms:created xsi:type="dcterms:W3CDTF">2008-12-01T19:58:08Z</dcterms:created>
  <dcterms:modified xsi:type="dcterms:W3CDTF">2008-12-01T19:59:56Z</dcterms:modified>
  <cp:category/>
  <cp:version/>
  <cp:contentType/>
  <cp:contentStatus/>
</cp:coreProperties>
</file>